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<sst xmlns="http://schemas.openxmlformats.org/spreadsheetml/2006/main" count="25" uniqueCount="24">
  <si>
    <t>Simulation of Freash Food Store</t>
  </si>
  <si>
    <t>Input Parameter Area</t>
  </si>
  <si>
    <t>Unit Purchase, Price; c</t>
  </si>
  <si>
    <t>Unit Selling Price; p</t>
  </si>
  <si>
    <t>Unit Discount, Price; pd</t>
  </si>
  <si>
    <t>Decision Variable Area</t>
  </si>
  <si>
    <t>Order Quatity (Cases) Q</t>
  </si>
  <si>
    <t>Demand Distribution Area (D)</t>
  </si>
  <si>
    <t>Probability</t>
  </si>
  <si>
    <t>c.d.f.</t>
  </si>
  <si>
    <t>Demand</t>
  </si>
  <si>
    <t>Simulation Area</t>
  </si>
  <si>
    <t>Number of Weeks</t>
  </si>
  <si>
    <t>Random value</t>
  </si>
  <si>
    <t>Profit</t>
  </si>
  <si>
    <t>Performance Mesures</t>
  </si>
  <si>
    <t>AvgProfit</t>
  </si>
  <si>
    <t>StDevProfit</t>
  </si>
  <si>
    <t>MinProfit</t>
  </si>
  <si>
    <t>MaxProfit</t>
  </si>
  <si>
    <t>95% Confidence Interval</t>
  </si>
  <si>
    <t>Lower Limit</t>
  </si>
  <si>
    <t>Upper Limit</t>
  </si>
  <si>
    <t>Statistics Summary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</si>
</sst>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21"/>
      <name val="Arial Cyr"/>
      <family val="0"/>
    </font>
    <font>
      <sz val="10"/>
      <color indexed="21"/>
      <name val="Arial Cyr"/>
      <family val="0"/>
    </font>
    <font>
      <b/>
      <sz val="12"/>
      <color indexed="23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15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Лист1!$B$13:$B$24</c:f>
              <c:numCache>
                <c:ptCount val="12"/>
                <c:pt idx="0">
                  <c:v>0.8870699516580924</c:v>
                </c:pt>
                <c:pt idx="1">
                  <c:v>0.4960819337803015</c:v>
                </c:pt>
                <c:pt idx="2">
                  <c:v>0.7375454420764163</c:v>
                </c:pt>
                <c:pt idx="3">
                  <c:v>0.19160685355345208</c:v>
                </c:pt>
                <c:pt idx="4">
                  <c:v>0.5899507590959159</c:v>
                </c:pt>
                <c:pt idx="5">
                  <c:v>0.4681365223464926</c:v>
                </c:pt>
                <c:pt idx="6">
                  <c:v>0.33114395836554866</c:v>
                </c:pt>
                <c:pt idx="7">
                  <c:v>0.7246205445234501</c:v>
                </c:pt>
                <c:pt idx="8">
                  <c:v>0.6691629507055614</c:v>
                </c:pt>
                <c:pt idx="9">
                  <c:v>0.6759389377331768</c:v>
                </c:pt>
                <c:pt idx="10">
                  <c:v>0.7381647752856901</c:v>
                </c:pt>
                <c:pt idx="11">
                  <c:v>0.3963131343325941</c:v>
                </c:pt>
              </c:numCache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974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1"/>
        <c:ser>
          <c:idx val="1"/>
          <c:order val="0"/>
          <c:tx>
            <c:v>Profit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Лист1!$D$13:$D$24</c:f>
              <c:numCache>
                <c:ptCount val="12"/>
                <c:pt idx="0">
                  <c:v>42</c:v>
                </c:pt>
                <c:pt idx="1">
                  <c:v>42</c:v>
                </c:pt>
                <c:pt idx="2">
                  <c:v>42</c:v>
                </c:pt>
                <c:pt idx="3">
                  <c:v>20</c:v>
                </c:pt>
                <c:pt idx="4">
                  <c:v>42</c:v>
                </c:pt>
                <c:pt idx="5">
                  <c:v>42</c:v>
                </c:pt>
                <c:pt idx="6">
                  <c:v>31</c:v>
                </c:pt>
                <c:pt idx="7">
                  <c:v>42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31</c:v>
                </c:pt>
              </c:numCache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104775</xdr:rowOff>
    </xdr:from>
    <xdr:to>
      <xdr:col>5</xdr:col>
      <xdr:colOff>904875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4143375"/>
        <a:ext cx="79248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36</xdr:row>
      <xdr:rowOff>142875</xdr:rowOff>
    </xdr:from>
    <xdr:to>
      <xdr:col>3</xdr:col>
      <xdr:colOff>1285875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142875" y="6124575"/>
        <a:ext cx="52006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30">
      <selection activeCell="A1" sqref="A1"/>
    </sheetView>
  </sheetViews>
  <sheetFormatPr defaultColWidth="9.00390625" defaultRowHeight="12.75"/>
  <cols>
    <col min="1" max="1" width="30.375" style="0" customWidth="1"/>
    <col min="2" max="2" width="13.125" style="0" customWidth="1"/>
    <col min="3" max="3" width="9.75390625" style="0" customWidth="1"/>
    <col min="4" max="4" width="26.125" style="0" customWidth="1"/>
    <col min="5" max="5" width="12.75390625" style="0" customWidth="1"/>
    <col min="6" max="6" width="12.625" style="0" customWidth="1"/>
    <col min="7" max="7" width="13.25390625" style="0" customWidth="1"/>
    <col min="8" max="8" width="13.875" style="0" customWidth="1"/>
  </cols>
  <sheetData>
    <row r="1" spans="1:7" ht="15.75">
      <c r="A1" s="22" t="s">
        <v>0</v>
      </c>
      <c r="F1">
        <f>TEXT(C1,B1)</f>
      </c>
      <c r="G1" s="1"/>
    </row>
    <row r="2" ht="13.5" thickBot="1"/>
    <row r="3" spans="1:6" ht="13.5" thickBot="1">
      <c r="A3" s="19" t="s">
        <v>1</v>
      </c>
      <c r="B3" s="4"/>
      <c r="D3" s="14" t="s">
        <v>7</v>
      </c>
      <c r="E3" s="9"/>
      <c r="F3" s="10"/>
    </row>
    <row r="4" spans="1:6" ht="13.5" thickBot="1">
      <c r="A4" s="17" t="s">
        <v>2</v>
      </c>
      <c r="B4" s="11">
        <v>9</v>
      </c>
      <c r="D4" s="16" t="s">
        <v>8</v>
      </c>
      <c r="E4" s="15" t="s">
        <v>9</v>
      </c>
      <c r="F4" s="15" t="s">
        <v>10</v>
      </c>
    </row>
    <row r="5" spans="1:6" ht="12.75">
      <c r="A5" s="18" t="s">
        <v>3</v>
      </c>
      <c r="B5" s="12">
        <v>15</v>
      </c>
      <c r="D5" s="3">
        <v>0.2</v>
      </c>
      <c r="E5" s="11">
        <v>0</v>
      </c>
      <c r="F5" s="11">
        <v>5</v>
      </c>
    </row>
    <row r="6" spans="1:6" ht="13.5" thickBot="1">
      <c r="A6" s="16" t="s">
        <v>4</v>
      </c>
      <c r="B6" s="13">
        <v>4</v>
      </c>
      <c r="D6" s="5">
        <v>0.25</v>
      </c>
      <c r="E6" s="12">
        <f>E5+D5</f>
        <v>0.2</v>
      </c>
      <c r="F6" s="12">
        <v>6</v>
      </c>
    </row>
    <row r="7" spans="1:6" ht="13.5" thickBot="1">
      <c r="A7" s="5"/>
      <c r="B7" s="6"/>
      <c r="D7" s="5">
        <v>0.3</v>
      </c>
      <c r="E7" s="12">
        <f>E6+D6</f>
        <v>0.45</v>
      </c>
      <c r="F7" s="12">
        <v>7</v>
      </c>
    </row>
    <row r="8" spans="1:6" ht="13.5" thickBot="1">
      <c r="A8" s="14" t="s">
        <v>5</v>
      </c>
      <c r="B8" s="10"/>
      <c r="D8" s="5">
        <v>0.15</v>
      </c>
      <c r="E8" s="12">
        <f>E7+D7</f>
        <v>0.75</v>
      </c>
      <c r="F8" s="12">
        <v>8</v>
      </c>
    </row>
    <row r="9" spans="1:6" ht="13.5" thickBot="1">
      <c r="A9" s="16" t="s">
        <v>6</v>
      </c>
      <c r="B9" s="13">
        <v>7</v>
      </c>
      <c r="D9" s="8">
        <v>0.1</v>
      </c>
      <c r="E9" s="13">
        <f>E8+D8</f>
        <v>0.9</v>
      </c>
      <c r="F9" s="13">
        <v>9</v>
      </c>
    </row>
    <row r="11" spans="1:5" ht="13.5" thickBot="1">
      <c r="A11" s="2" t="s">
        <v>11</v>
      </c>
      <c r="E11" s="2" t="s">
        <v>15</v>
      </c>
    </row>
    <row r="12" spans="1:6" ht="13.5" thickBot="1">
      <c r="A12" s="23" t="s">
        <v>12</v>
      </c>
      <c r="B12" s="23" t="s">
        <v>13</v>
      </c>
      <c r="C12" s="23" t="s">
        <v>10</v>
      </c>
      <c r="D12" s="23" t="s">
        <v>14</v>
      </c>
      <c r="E12" s="20" t="s">
        <v>23</v>
      </c>
      <c r="F12" s="4"/>
    </row>
    <row r="13" spans="1:6" ht="12.75">
      <c r="A13" s="12">
        <v>1</v>
      </c>
      <c r="B13" s="12">
        <f ca="1">RAND()</f>
        <v>0.6490662475313469</v>
      </c>
      <c r="C13" s="12">
        <f>IF(B13&lt;E6,F5,IF(B13&lt;E7,F6,IF(B13&lt;E8,F7,IF(B13&lt;E9,F8,IF(B13&lt;1,F9,999)))))</f>
        <v>7</v>
      </c>
      <c r="D13" s="12">
        <f>IF(C13&gt;=B9,B9*B5-B9*B4,C13*B5-C13*B6+B9*B6-B9*B4)</f>
        <v>42</v>
      </c>
      <c r="E13" s="3" t="s">
        <v>16</v>
      </c>
      <c r="F13" s="11">
        <f>AVERAGE(D13:D24)</f>
        <v>37.416666666666664</v>
      </c>
    </row>
    <row r="14" spans="1:6" ht="12.75">
      <c r="A14" s="12">
        <v>2</v>
      </c>
      <c r="B14" s="12">
        <f ca="1">RAND()</f>
        <v>0.6217479688747689</v>
      </c>
      <c r="C14" s="12">
        <f>IF(B14&lt;E6,F5,IF(B14&lt;E7,F6,IF(B14&lt;E8,F7,IF(B14&lt;E9,F8,IF(B14&lt;1,F9,999)))))</f>
        <v>7</v>
      </c>
      <c r="D14" s="12">
        <f>IF(C14&gt;=B9,B9*B5-B9*B4,C14*B5-C14*B6+B9*B6-B9*B4)</f>
        <v>42</v>
      </c>
      <c r="E14" s="5" t="s">
        <v>17</v>
      </c>
      <c r="F14" s="12">
        <f>STDEV(D13:D24)</f>
        <v>7.354137157636743</v>
      </c>
    </row>
    <row r="15" spans="1:6" ht="12.75">
      <c r="A15" s="12">
        <v>3</v>
      </c>
      <c r="B15" s="12">
        <f ca="1">RAND()</f>
        <v>0.4053649202406593</v>
      </c>
      <c r="C15" s="12">
        <f>IF(B15&lt;E6,F5,IF(B15&lt;E7,F6,IF(B15&lt;E8,F7,IF(B13&lt;E9,F8,IF(B15&lt;1,F9,999)))))</f>
        <v>6</v>
      </c>
      <c r="D15" s="12">
        <f>IF(C15&gt;=B9,B9*B5-B9*B4,C15*B5-C15*B6+B9*B6-B9*B4)</f>
        <v>31</v>
      </c>
      <c r="E15" s="5" t="s">
        <v>18</v>
      </c>
      <c r="F15" s="12">
        <f>MIN(D13:D24)</f>
        <v>20</v>
      </c>
    </row>
    <row r="16" spans="1:6" ht="12.75">
      <c r="A16" s="12">
        <v>4</v>
      </c>
      <c r="B16" s="12">
        <f ca="1">RAND()</f>
        <v>0.7904225825650253</v>
      </c>
      <c r="C16" s="12">
        <f>IF(B16&lt;E6,F5,IF(B16&lt;E7,F6,IF(B16&lt;E8,F7,IF(B16&lt;E9,F8,IF(B16&lt;1,F9,999)))))</f>
        <v>8</v>
      </c>
      <c r="D16" s="12">
        <f>IF(C16&gt;=B9,B9*B5-B9*B4,C16*B5-C16*B6+B9*B6-B9*B4)</f>
        <v>42</v>
      </c>
      <c r="E16" s="5" t="s">
        <v>19</v>
      </c>
      <c r="F16" s="12">
        <f>MAX(D14:D25)</f>
        <v>42</v>
      </c>
    </row>
    <row r="17" spans="1:6" ht="13.5" thickBot="1">
      <c r="A17" s="12">
        <v>45</v>
      </c>
      <c r="B17" s="12">
        <f aca="true" ca="1" t="shared" si="0" ref="B14:B24">RAND()</f>
        <v>0.43163663911091144</v>
      </c>
      <c r="C17" s="12">
        <f>IF(B17&lt;E6,F5,IF(B17&lt;E7,F6,IF(B17&lt;E8,F7,IF(B17&lt;E9,F8,IF(B17&lt;1,F9,999)))))</f>
        <v>6</v>
      </c>
      <c r="D17" s="12">
        <f>IF(C17&gt;=B9,B9*B5-B9*B4,C17*B5-C17*B6+B9*B6-B9*B4)</f>
        <v>31</v>
      </c>
      <c r="E17" s="8"/>
      <c r="F17" s="13"/>
    </row>
    <row r="18" spans="1:6" ht="13.5" thickBot="1">
      <c r="A18" s="12">
        <v>46</v>
      </c>
      <c r="B18" s="12">
        <f ca="1" t="shared" si="0"/>
        <v>0.8086122940481597</v>
      </c>
      <c r="C18" s="12">
        <f>IF(B18&lt;E6,F5,IF(B18&lt;E7,F6,IF(B18&lt;E8,F7,IF(B18&lt;E9,F8,IF(B18&lt;1,F9,999)))))</f>
        <v>8</v>
      </c>
      <c r="D18" s="12">
        <f>IF(C18&gt;=B9,B9*B5-B9*B4,C18*B5-C18*B6+B9*B6-B9*B4)</f>
        <v>42</v>
      </c>
      <c r="E18" s="21" t="s">
        <v>20</v>
      </c>
      <c r="F18" s="7"/>
    </row>
    <row r="19" spans="1:6" ht="12.75">
      <c r="A19" s="12">
        <v>47</v>
      </c>
      <c r="B19" s="12">
        <f ca="1" t="shared" si="0"/>
        <v>0.2933267988701016</v>
      </c>
      <c r="C19" s="12">
        <f>IF(B19&lt;E6,F5,IF(B19&lt;E7,F6,IF(B19&lt;E8,F7,IF(B19&lt;E9,F8,IF(B19&lt;1,F9,999)))))</f>
        <v>6</v>
      </c>
      <c r="D19" s="12">
        <f>IF(C19&gt;=B9,B9*B5-B9*B4,C19*B5-C19*B6+B9*B6-B9*B4)</f>
        <v>31</v>
      </c>
      <c r="E19" s="3" t="s">
        <v>21</v>
      </c>
      <c r="F19" s="11">
        <f>F13-CONFIDENCE(0.05,F14,ROWS(A13:A24))</f>
        <v>33.25574831965605</v>
      </c>
    </row>
    <row r="20" spans="1:6" ht="12.75">
      <c r="A20" s="12">
        <v>48</v>
      </c>
      <c r="B20" s="12">
        <f ca="1" t="shared" si="0"/>
        <v>0.11998602626110766</v>
      </c>
      <c r="C20" s="12">
        <f>IF(B20&lt;E6,F5,IF(B20&lt;E7,F6,IF(B18&lt;E8,F7,IF(B20&lt;E9,F8,IF(B20&lt;1,F9,999)))))</f>
        <v>5</v>
      </c>
      <c r="D20" s="12">
        <f>IF(C20&gt;=B9,B9*B5-B9*B4,C20*B5-C20*B6+B9*B6-B9*B4)</f>
        <v>20</v>
      </c>
      <c r="E20" s="5" t="s">
        <v>22</v>
      </c>
      <c r="F20" s="12">
        <f>F13+CONFIDENCE(0.05,F14,ROWS(A13:A24))</f>
        <v>41.57758501367728</v>
      </c>
    </row>
    <row r="21" spans="1:6" ht="12.75">
      <c r="A21" s="12">
        <v>49</v>
      </c>
      <c r="B21" s="12">
        <f ca="1" t="shared" si="0"/>
        <v>0.5529732868899462</v>
      </c>
      <c r="C21" s="12">
        <f>IF(B21&lt;E6,F5,IF(B21&lt;E7,F6,IF(B21&lt;E8,F7,IF(B21&lt;E9,F8,IF(B21&lt;1,F9,999)))))</f>
        <v>7</v>
      </c>
      <c r="D21" s="12">
        <f>IF(C21&gt;=B9,B9*B5-B9*B4,C21*B5-C21*B6+B9*B6-B9*B4)</f>
        <v>42</v>
      </c>
      <c r="E21" s="5"/>
      <c r="F21" s="12"/>
    </row>
    <row r="22" spans="1:6" ht="12.75">
      <c r="A22" s="12">
        <v>50</v>
      </c>
      <c r="B22" s="12">
        <f ca="1" t="shared" si="0"/>
        <v>0.7724884050548342</v>
      </c>
      <c r="C22" s="12">
        <f>IF(B22&lt;E6,F5,IF(B22&lt;E7,F6,IF(B22&lt;E8,F7,IF(B22&lt;E9,F8,IF(B22&lt;1,F9,999)))))</f>
        <v>8</v>
      </c>
      <c r="D22" s="12">
        <f>IF(C22&gt;=B9,B9*B5-B9*B4,C22*B5-C22*B6+B9*B6-B9*B4)</f>
        <v>42</v>
      </c>
      <c r="E22" s="5"/>
      <c r="F22" s="12"/>
    </row>
    <row r="23" spans="1:6" ht="12.75">
      <c r="A23" s="12">
        <v>51</v>
      </c>
      <c r="B23" s="12">
        <f ca="1" t="shared" si="0"/>
        <v>0.9539607209623746</v>
      </c>
      <c r="C23" s="12">
        <f>IF(B23&lt;E6,F5,IF(B23&lt;E7,F6,IF(B23&lt;E8,F7,IF(B23&lt;E9,F8,IF(B23&lt;1,F9,999)))))</f>
        <v>9</v>
      </c>
      <c r="D23" s="12">
        <f>IF(C23&gt;=B9,B9*B5-B9*B4,C23*B5-C23*B6+B9*B6-B9*B4)</f>
        <v>42</v>
      </c>
      <c r="E23" s="5"/>
      <c r="F23" s="12"/>
    </row>
    <row r="24" spans="1:6" ht="13.5" thickBot="1">
      <c r="A24" s="13">
        <v>52</v>
      </c>
      <c r="B24" s="13">
        <f ca="1" t="shared" si="0"/>
        <v>0.7679052807887026</v>
      </c>
      <c r="C24" s="13">
        <f>IF(B24&lt;E6,F5,IF(B24&lt;E7,F6,IF(B24&lt;E8,F7,IF(B24&lt;E9,F8,IF(B24&lt;1,F9,999)))))</f>
        <v>8</v>
      </c>
      <c r="D24" s="13">
        <f>IF(C24&gt;=B9,B9*B5-B9*B4,C24*B5-C24*B6+B9*B6-B9*B4)</f>
        <v>42</v>
      </c>
      <c r="E24" s="8"/>
      <c r="F24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Kovriguine</dc:creator>
  <cp:keywords/>
  <dc:description/>
  <cp:lastModifiedBy>Kovriguine</cp:lastModifiedBy>
  <dcterms:created xsi:type="dcterms:W3CDTF">2009-10-21T16:42:11Z</dcterms:created>
  <dcterms:modified xsi:type="dcterms:W3CDTF">2009-10-23T09:00:30Z</dcterms:modified>
  <cp:category/>
  <cp:version/>
  <cp:contentType/>
  <cp:contentStatus/>
</cp:coreProperties>
</file>